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mondandwandsworth.sharepoint.com/sites/HRD-LeaseholdandProcurement/CustServ/CFILES/7555 Goulen House Fans Ph2 (JC)/SPREADSHEETS/"/>
    </mc:Choice>
  </mc:AlternateContent>
  <xr:revisionPtr revIDLastSave="0" documentId="8_{2BEAF8D8-7603-4A9F-B67A-EAE7D2B8A26E}" xr6:coauthVersionLast="47" xr6:coauthVersionMax="47" xr10:uidLastSave="{00000000-0000-0000-0000-000000000000}"/>
  <bookViews>
    <workbookView xWindow="-120" yWindow="-120" windowWidth="29040" windowHeight="15720" xr2:uid="{A6BB338C-E523-4EAB-B5B7-A52A6577A1BD}"/>
  </bookViews>
  <sheets>
    <sheet name="Sheet1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G27" i="1"/>
  <c r="D28" i="1"/>
  <c r="D29" i="1"/>
  <c r="D30" i="1"/>
  <c r="D31" i="1"/>
  <c r="D32" i="1"/>
  <c r="D33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33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3" i="1"/>
  <c r="G33" i="1"/>
  <c r="C30" i="1"/>
  <c r="C31" i="1"/>
  <c r="C32" i="1"/>
  <c r="C33" i="1"/>
  <c r="G29" i="1"/>
</calcChain>
</file>

<file path=xl/sharedStrings.xml><?xml version="1.0" encoding="utf-8"?>
<sst xmlns="http://schemas.openxmlformats.org/spreadsheetml/2006/main" count="37" uniqueCount="37">
  <si>
    <r>
      <rPr>
        <b/>
        <sz val="16"/>
        <color theme="9"/>
        <rFont val="Aptos"/>
        <family val="2"/>
      </rPr>
      <t>C7775 NOI PHASE 2</t>
    </r>
    <r>
      <rPr>
        <sz val="16"/>
        <color theme="9"/>
        <rFont val="Aptos"/>
        <family val="2"/>
      </rPr>
      <t xml:space="preserve"> - GOULDEN HOUSE SW11 - VENTILATION PROJECT - SPEC &amp; CHARGES</t>
    </r>
  </si>
  <si>
    <t>Specification Reference</t>
  </si>
  <si>
    <t>Cost</t>
  </si>
  <si>
    <t>Chargeable
(Communal)</t>
  </si>
  <si>
    <t xml:space="preserve">Chargeable
(Dwelling)
</t>
  </si>
  <si>
    <t>Non-chargeable (LH/TNT Split)</t>
  </si>
  <si>
    <t>Apportioned</t>
  </si>
  <si>
    <t xml:space="preserve">General Items </t>
  </si>
  <si>
    <t xml:space="preserve">Preliminaries and Preambles, Site Establishments etc (20 weeks estimated) </t>
  </si>
  <si>
    <t xml:space="preserve">Residents Liaison Officer and Non-Working Site Manager </t>
  </si>
  <si>
    <t>Provisional Sum (Asbestos Removal)</t>
  </si>
  <si>
    <t>Contingency Sum</t>
  </si>
  <si>
    <t xml:space="preserve">Access Scaffolding </t>
  </si>
  <si>
    <t xml:space="preserve">Communal System Works </t>
  </si>
  <si>
    <t>Mechanical and electrical isolations and removal of all existing 16No. centralised extract plant complete, including also the removal of controls, power, cabling and cable management systems.</t>
  </si>
  <si>
    <t xml:space="preserve">Provision of 2hr fire rated stopping of apertures formed at roof level by the removal  process described in Item 4 above. </t>
  </si>
  <si>
    <t xml:space="preserve">Preparation, making good as required and re-weathering using asphalt and hot bitumen to make all apertures weathertight. </t>
  </si>
  <si>
    <t xml:space="preserve">Health and Safety File. </t>
  </si>
  <si>
    <t>In-Dwelling System Works (264No.)</t>
  </si>
  <si>
    <t>Dwelling surveys and sketch scheme production for client approval (264No.)</t>
  </si>
  <si>
    <t>Asbestos surveys to sample of dwellings 30No. (Approx 10%)</t>
  </si>
  <si>
    <t xml:space="preserve">Removal of existing local extract ductwork, fittings, dampers etc and for fitting new fire-stopping material to 2hrs rating to civer entire area affected y removal works, along with all making good and re-decorating as necessary. </t>
  </si>
  <si>
    <t xml:space="preserve">Mechanical installtion of extract fan, extract ducting, fire-collards, ductwork fittings (internal and external). </t>
  </si>
  <si>
    <t xml:space="preserve">Electrcial power, controls and containment installations in association with each individual installation. </t>
  </si>
  <si>
    <t>All related builders works to each dwelling, including but not limited to: Builders works,diamond core drilling, boxing in, fire-stopping and redecorations to existing standard and finish type for dwellings.</t>
  </si>
  <si>
    <t>Handover documentation, O&amp;M Manuals, Working and Record Drawings.</t>
  </si>
  <si>
    <t xml:space="preserve">Any other items not listed (Tenderer to provide details). </t>
  </si>
  <si>
    <t>Specification Total</t>
  </si>
  <si>
    <t>% of apportioned costs</t>
  </si>
  <si>
    <t xml:space="preserve"> </t>
  </si>
  <si>
    <t>Amount of apportioned costs</t>
  </si>
  <si>
    <t>SubTotal</t>
  </si>
  <si>
    <t>Plus Major Works Fees at 5.04%</t>
  </si>
  <si>
    <t>Plus Consultants Fees at 5.50%</t>
  </si>
  <si>
    <t>Total</t>
  </si>
  <si>
    <t>Chargeable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</si>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</sst>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Aptos Narrow"/>
      <family val="2"/>
      <scheme val="minor"/>
    </font>
    <font>
      <sz val="16"/>
      <color theme="9"/>
      <name val="Aptos"/>
      <family val="2"/>
    </font>
    <font>
      <b/>
      <sz val="16"/>
      <color theme="9"/>
      <name val="Aptos"/>
      <family val="2"/>
    </font>
    <font>
      <b/>
      <sz val="10"/>
      <color theme="9"/>
      <name val="Aptos"/>
      <family val="2"/>
    </font>
    <font>
      <sz val="10"/>
      <color theme="9"/>
      <name val="Aptos"/>
      <family val="2"/>
    </font>
    <font>
      <sz val="10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b/>
      <sz val="10"/>
      <color indexed="9"/>
      <name val="Aptos"/>
      <family val="2"/>
    </font>
    <font>
      <b/>
      <sz val="10"/>
      <color theme="0"/>
      <name val="Aptos"/>
      <family val="2"/>
    </font>
    <font>
      <b/>
      <i/>
      <sz val="10"/>
      <color rgb="FFFF0000"/>
      <name val="Aptos"/>
      <family val="2"/>
    </font>
    <font>
      <b/>
      <sz val="10"/>
      <color theme="4" tint="-0.499984740745262"/>
      <name val="Aptos"/>
      <family val="2"/>
    </font>
    <font>
      <b/>
      <i/>
      <sz val="10"/>
      <color theme="4" tint="-0.49998474074526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4" fontId="7" fillId="0" borderId="1" xfId="0" applyNumberFormat="1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Alignment="1">
      <alignment wrapText="1"/>
    </xf>
    <xf numFmtId="164" fontId="7" fillId="0" borderId="1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right"/>
    </xf>
    <xf numFmtId="4" fontId="5" fillId="0" borderId="0" xfId="0" applyNumberFormat="1" applyFont="1"/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045A-3DF1-47B0-B41C-B70326CFA224}">
  <dimension ref="B1:H38"/>
  <sheetViews>
    <sheetView tabSelected="1" workbookViewId="0">
      <selection activeCell="K13" sqref="K13"/>
    </sheetView>
  </sheetViews>
  <sheetFormatPr defaultRowHeight="15" x14ac:dyDescent="0.25"/>
  <cols>
    <col min="2" max="2" width="79.28515625" customWidth="1"/>
    <col min="3" max="3" width="12.5703125" bestFit="1" customWidth="1"/>
    <col min="4" max="4" width="12.5703125" customWidth="1"/>
    <col min="5" max="5" width="12" customWidth="1"/>
    <col min="6" max="6" width="12.85546875" customWidth="1"/>
    <col min="7" max="7" width="14.7109375" customWidth="1"/>
    <col min="8" max="8" width="29.28515625" customWidth="1"/>
  </cols>
  <sheetData>
    <row r="1" spans="2:8" ht="37.5" customHeight="1" x14ac:dyDescent="0.35">
      <c r="B1" s="1" t="s">
        <v>0</v>
      </c>
      <c r="C1" s="2"/>
      <c r="D1" s="2"/>
      <c r="E1" s="2"/>
      <c r="F1" s="2"/>
      <c r="G1" s="3"/>
      <c r="H1" s="4"/>
    </row>
    <row r="2" spans="2:8" x14ac:dyDescent="0.25">
      <c r="B2" s="5"/>
      <c r="C2" s="6"/>
      <c r="D2" s="6"/>
      <c r="E2" s="6"/>
      <c r="F2" s="6"/>
      <c r="G2" s="7"/>
      <c r="H2" s="4"/>
    </row>
    <row r="3" spans="2:8" ht="40.5" x14ac:dyDescent="0.25">
      <c r="B3" s="8" t="s">
        <v>1</v>
      </c>
      <c r="C3" s="9" t="s">
        <v>2</v>
      </c>
      <c r="D3" s="9" t="s">
        <v>3</v>
      </c>
      <c r="E3" s="10" t="s">
        <v>4</v>
      </c>
      <c r="F3" s="10" t="s">
        <v>5</v>
      </c>
      <c r="G3" s="9" t="s">
        <v>6</v>
      </c>
      <c r="H3" s="11"/>
    </row>
    <row r="4" spans="2:8" x14ac:dyDescent="0.25">
      <c r="B4" s="12" t="s">
        <v>7</v>
      </c>
      <c r="C4" s="13"/>
      <c r="D4" s="13"/>
      <c r="E4" s="14"/>
      <c r="F4" s="14"/>
      <c r="G4" s="13"/>
      <c r="H4" s="11"/>
    </row>
    <row r="5" spans="2:8" x14ac:dyDescent="0.25">
      <c r="B5" s="15" t="s">
        <v>8</v>
      </c>
      <c r="C5" s="16">
        <v>50000</v>
      </c>
      <c r="D5" s="16"/>
      <c r="E5" s="16"/>
      <c r="F5" s="16"/>
      <c r="G5" s="16">
        <v>50000</v>
      </c>
      <c r="H5" s="17"/>
    </row>
    <row r="6" spans="2:8" x14ac:dyDescent="0.25">
      <c r="B6" s="15" t="s">
        <v>9</v>
      </c>
      <c r="C6" s="16">
        <v>20000</v>
      </c>
      <c r="D6" s="16"/>
      <c r="E6" s="16"/>
      <c r="F6" s="16"/>
      <c r="G6" s="16">
        <v>20000</v>
      </c>
      <c r="H6" s="4"/>
    </row>
    <row r="7" spans="2:8" x14ac:dyDescent="0.25">
      <c r="B7" s="15" t="s">
        <v>10</v>
      </c>
      <c r="C7" s="16">
        <v>35000</v>
      </c>
      <c r="D7" s="16"/>
      <c r="E7" s="16"/>
      <c r="F7" s="16"/>
      <c r="G7" s="16">
        <v>35000</v>
      </c>
      <c r="H7" s="4"/>
    </row>
    <row r="8" spans="2:8" x14ac:dyDescent="0.25">
      <c r="B8" s="15" t="s">
        <v>11</v>
      </c>
      <c r="C8" s="16">
        <v>30000</v>
      </c>
      <c r="D8" s="16"/>
      <c r="E8" s="16"/>
      <c r="F8" s="16"/>
      <c r="G8" s="16">
        <v>30000</v>
      </c>
      <c r="H8" s="4"/>
    </row>
    <row r="9" spans="2:8" x14ac:dyDescent="0.25">
      <c r="B9" s="15" t="s">
        <v>12</v>
      </c>
      <c r="C9" s="16">
        <v>80000</v>
      </c>
      <c r="D9" s="16"/>
      <c r="E9" s="16"/>
      <c r="F9" s="16"/>
      <c r="G9" s="16">
        <v>80000</v>
      </c>
      <c r="H9" s="4"/>
    </row>
    <row r="10" spans="2:8" x14ac:dyDescent="0.25">
      <c r="B10" s="15"/>
      <c r="C10" s="16"/>
      <c r="D10" s="16"/>
      <c r="E10" s="16"/>
      <c r="F10" s="16"/>
      <c r="G10" s="16"/>
      <c r="H10" s="4"/>
    </row>
    <row r="11" spans="2:8" x14ac:dyDescent="0.25">
      <c r="B11" s="18" t="s">
        <v>13</v>
      </c>
      <c r="C11" s="16"/>
      <c r="D11" s="16"/>
      <c r="E11" s="16"/>
      <c r="F11" s="16"/>
      <c r="G11" s="16"/>
      <c r="H11" s="4"/>
    </row>
    <row r="12" spans="2:8" ht="40.5" x14ac:dyDescent="0.25">
      <c r="B12" s="15" t="s">
        <v>14</v>
      </c>
      <c r="C12" s="16">
        <v>5000</v>
      </c>
      <c r="D12" s="16">
        <v>5000</v>
      </c>
      <c r="E12" s="16"/>
      <c r="F12" s="16"/>
      <c r="G12" s="16"/>
      <c r="H12" s="19"/>
    </row>
    <row r="13" spans="2:8" ht="27" x14ac:dyDescent="0.25">
      <c r="B13" s="15" t="s">
        <v>15</v>
      </c>
      <c r="C13" s="16">
        <v>5600</v>
      </c>
      <c r="D13" s="16">
        <v>5600</v>
      </c>
      <c r="E13" s="16"/>
      <c r="F13" s="16"/>
      <c r="G13" s="16"/>
      <c r="H13" s="19"/>
    </row>
    <row r="14" spans="2:8" ht="27" x14ac:dyDescent="0.25">
      <c r="B14" s="15" t="s">
        <v>16</v>
      </c>
      <c r="C14" s="16">
        <v>4800</v>
      </c>
      <c r="D14" s="16">
        <v>4800</v>
      </c>
      <c r="E14" s="16"/>
      <c r="F14" s="16"/>
      <c r="G14" s="16"/>
      <c r="H14" s="19"/>
    </row>
    <row r="15" spans="2:8" x14ac:dyDescent="0.25">
      <c r="B15" s="15" t="s">
        <v>17</v>
      </c>
      <c r="C15" s="16">
        <v>500</v>
      </c>
      <c r="D15" s="16">
        <v>500</v>
      </c>
      <c r="E15" s="16"/>
      <c r="F15" s="16"/>
      <c r="G15" s="16"/>
      <c r="H15" s="20"/>
    </row>
    <row r="16" spans="2:8" x14ac:dyDescent="0.25">
      <c r="B16" s="15"/>
      <c r="C16" s="16"/>
      <c r="D16" s="16"/>
      <c r="E16" s="16"/>
      <c r="F16" s="16"/>
      <c r="G16" s="16"/>
      <c r="H16" s="4"/>
    </row>
    <row r="17" spans="2:8" x14ac:dyDescent="0.25">
      <c r="B17" s="18" t="s">
        <v>18</v>
      </c>
      <c r="C17" s="16"/>
      <c r="D17" s="16"/>
      <c r="E17" s="16"/>
      <c r="F17" s="16"/>
      <c r="G17" s="16"/>
      <c r="H17" s="4"/>
    </row>
    <row r="18" spans="2:8" x14ac:dyDescent="0.25">
      <c r="B18" s="15" t="s">
        <v>19</v>
      </c>
      <c r="C18" s="16">
        <v>10560</v>
      </c>
      <c r="D18" s="16"/>
      <c r="E18" s="16">
        <f>C18*85/100</f>
        <v>8976</v>
      </c>
      <c r="F18" s="16">
        <f>C18*15/100</f>
        <v>1584</v>
      </c>
      <c r="G18" s="16"/>
      <c r="H18" s="4"/>
    </row>
    <row r="19" spans="2:8" x14ac:dyDescent="0.25">
      <c r="B19" s="15" t="s">
        <v>20</v>
      </c>
      <c r="C19" s="16">
        <v>5250</v>
      </c>
      <c r="D19" s="16"/>
      <c r="E19" s="16">
        <f t="shared" ref="E19:E24" si="0">C19*85/100</f>
        <v>4462.5</v>
      </c>
      <c r="F19" s="16">
        <f t="shared" ref="F19:F24" si="1">C19*15/100</f>
        <v>787.5</v>
      </c>
      <c r="G19" s="16"/>
      <c r="H19" s="4"/>
    </row>
    <row r="20" spans="2:8" ht="40.5" x14ac:dyDescent="0.25">
      <c r="B20" s="15" t="s">
        <v>21</v>
      </c>
      <c r="C20" s="16">
        <v>26400</v>
      </c>
      <c r="D20" s="16"/>
      <c r="E20" s="16">
        <f t="shared" si="0"/>
        <v>22440</v>
      </c>
      <c r="F20" s="16">
        <f t="shared" si="1"/>
        <v>3960</v>
      </c>
      <c r="G20" s="16"/>
      <c r="H20" s="4"/>
    </row>
    <row r="21" spans="2:8" ht="27" x14ac:dyDescent="0.25">
      <c r="B21" s="15" t="s">
        <v>22</v>
      </c>
      <c r="C21" s="16">
        <v>171600</v>
      </c>
      <c r="D21" s="16"/>
      <c r="E21" s="16">
        <f t="shared" si="0"/>
        <v>145860</v>
      </c>
      <c r="F21" s="16">
        <f t="shared" si="1"/>
        <v>25740</v>
      </c>
      <c r="G21" s="16"/>
      <c r="H21" s="4"/>
    </row>
    <row r="22" spans="2:8" ht="27" x14ac:dyDescent="0.25">
      <c r="B22" s="15" t="s">
        <v>23</v>
      </c>
      <c r="C22" s="16">
        <v>85800</v>
      </c>
      <c r="D22" s="16"/>
      <c r="E22" s="16">
        <f t="shared" si="0"/>
        <v>72930</v>
      </c>
      <c r="F22" s="16">
        <f t="shared" si="1"/>
        <v>12870</v>
      </c>
      <c r="G22" s="16"/>
      <c r="H22" s="4"/>
    </row>
    <row r="23" spans="2:8" ht="40.5" x14ac:dyDescent="0.25">
      <c r="B23" s="15" t="s">
        <v>24</v>
      </c>
      <c r="C23" s="16">
        <v>132000</v>
      </c>
      <c r="D23" s="16"/>
      <c r="E23" s="16">
        <f t="shared" si="0"/>
        <v>112200</v>
      </c>
      <c r="F23" s="16">
        <f t="shared" si="1"/>
        <v>19800</v>
      </c>
      <c r="G23" s="16"/>
      <c r="H23" s="4"/>
    </row>
    <row r="24" spans="2:8" x14ac:dyDescent="0.25">
      <c r="B24" s="15" t="s">
        <v>25</v>
      </c>
      <c r="C24" s="16">
        <v>5280</v>
      </c>
      <c r="D24" s="16"/>
      <c r="E24" s="16">
        <f t="shared" si="0"/>
        <v>4488</v>
      </c>
      <c r="F24" s="16">
        <f t="shared" si="1"/>
        <v>792</v>
      </c>
      <c r="G24" s="16"/>
      <c r="H24" s="4"/>
    </row>
    <row r="25" spans="2:8" x14ac:dyDescent="0.25">
      <c r="B25" s="15" t="s">
        <v>26</v>
      </c>
      <c r="C25" s="16"/>
      <c r="D25" s="16"/>
      <c r="E25" s="16"/>
      <c r="F25" s="16"/>
      <c r="G25" s="16"/>
      <c r="H25" s="4"/>
    </row>
    <row r="26" spans="2:8" x14ac:dyDescent="0.25">
      <c r="B26" s="15"/>
      <c r="C26" s="16"/>
      <c r="D26" s="16"/>
      <c r="E26" s="16"/>
      <c r="F26" s="16"/>
      <c r="G26" s="16"/>
      <c r="H26" s="4"/>
    </row>
    <row r="27" spans="2:8" x14ac:dyDescent="0.25">
      <c r="B27" s="21" t="s">
        <v>27</v>
      </c>
      <c r="C27" s="22">
        <f>SUM(C5:C26)</f>
        <v>667790</v>
      </c>
      <c r="D27" s="22">
        <f t="shared" ref="D27:G27" si="2">SUM(D5:D26)</f>
        <v>15900</v>
      </c>
      <c r="E27" s="22">
        <f t="shared" si="2"/>
        <v>371356.5</v>
      </c>
      <c r="F27" s="22">
        <f t="shared" si="2"/>
        <v>65533.5</v>
      </c>
      <c r="G27" s="22">
        <f t="shared" si="2"/>
        <v>215000</v>
      </c>
      <c r="H27" s="23"/>
    </row>
    <row r="28" spans="2:8" x14ac:dyDescent="0.25">
      <c r="B28" s="24" t="s">
        <v>28</v>
      </c>
      <c r="C28" s="25" t="s">
        <v>29</v>
      </c>
      <c r="D28" s="25">
        <f>SUM(D27/($C$27-$G$27))*100</f>
        <v>3.5115616510965348</v>
      </c>
      <c r="E28" s="25">
        <f>SUM(E27/($C$27-$G$27))*100</f>
        <v>82.015172596567936</v>
      </c>
      <c r="F28" s="25">
        <f>SUM(F27/($C$27-$G$27))*100</f>
        <v>14.473265752335521</v>
      </c>
      <c r="G28" s="25"/>
      <c r="H28" s="23"/>
    </row>
    <row r="29" spans="2:8" x14ac:dyDescent="0.25">
      <c r="B29" s="24" t="s">
        <v>30</v>
      </c>
      <c r="C29" s="25"/>
      <c r="D29" s="25">
        <f>SUM(D28*$G$27)/100</f>
        <v>7549.8575498575492</v>
      </c>
      <c r="E29" s="25">
        <f>SUM(E28*$G$27)/100</f>
        <v>176332.62108262107</v>
      </c>
      <c r="F29" s="25">
        <f t="shared" ref="F29:G29" si="3">SUM(F28*$G$27)/100</f>
        <v>31117.521367521371</v>
      </c>
      <c r="G29" s="25">
        <f t="shared" si="3"/>
        <v>0</v>
      </c>
      <c r="H29" s="23"/>
    </row>
    <row r="30" spans="2:8" x14ac:dyDescent="0.25">
      <c r="B30" s="21" t="s">
        <v>31</v>
      </c>
      <c r="C30" s="22">
        <f>SUM(C27+C29)</f>
        <v>667790</v>
      </c>
      <c r="D30" s="22">
        <f>SUM(D27+D29)</f>
        <v>23449.857549857548</v>
      </c>
      <c r="E30" s="22">
        <f>SUM(E27+E29)</f>
        <v>547689.12108262104</v>
      </c>
      <c r="F30" s="22">
        <f t="shared" ref="F30" si="4">SUM(F27+F29)</f>
        <v>96651.021367521374</v>
      </c>
      <c r="G30" s="22"/>
      <c r="H30" s="23"/>
    </row>
    <row r="31" spans="2:8" x14ac:dyDescent="0.25">
      <c r="B31" s="24" t="s">
        <v>32</v>
      </c>
      <c r="C31" s="25">
        <f>C30*5.04%</f>
        <v>33656.616000000002</v>
      </c>
      <c r="D31" s="25">
        <f>D30*5.04%</f>
        <v>1181.8728205128205</v>
      </c>
      <c r="E31" s="25">
        <f>E30*5.04%</f>
        <v>27603.531702564102</v>
      </c>
      <c r="F31" s="25">
        <f t="shared" ref="F31" si="5">F30*5.04%</f>
        <v>4871.2114769230775</v>
      </c>
      <c r="G31" s="25"/>
      <c r="H31" s="23"/>
    </row>
    <row r="32" spans="2:8" x14ac:dyDescent="0.25">
      <c r="B32" s="24" t="s">
        <v>33</v>
      </c>
      <c r="C32" s="25">
        <f>C30*5.5%</f>
        <v>36728.449999999997</v>
      </c>
      <c r="D32" s="25">
        <f>D30*5.5%</f>
        <v>1289.7421652421651</v>
      </c>
      <c r="E32" s="25">
        <f>E30*5.5%</f>
        <v>30122.901659544157</v>
      </c>
      <c r="F32" s="25">
        <f>F30*5.5%</f>
        <v>5315.8061752136755</v>
      </c>
      <c r="G32" s="25"/>
      <c r="H32" s="23"/>
    </row>
    <row r="33" spans="2:8" x14ac:dyDescent="0.25">
      <c r="B33" s="21" t="s">
        <v>34</v>
      </c>
      <c r="C33" s="22">
        <f>SUM(C30:C32)</f>
        <v>738175.06599999999</v>
      </c>
      <c r="D33" s="22">
        <f>SUM(D30:D32)</f>
        <v>25921.472535612535</v>
      </c>
      <c r="E33" s="22">
        <f>SUM(E30:E32)</f>
        <v>605415.55444472935</v>
      </c>
      <c r="F33" s="22">
        <f t="shared" ref="F33:G33" si="6">SUM(F30:F32)</f>
        <v>106838.03901965813</v>
      </c>
      <c r="G33" s="22">
        <f t="shared" si="6"/>
        <v>0</v>
      </c>
      <c r="H33" s="23"/>
    </row>
    <row r="34" spans="2:8" x14ac:dyDescent="0.25">
      <c r="B34" s="26"/>
      <c r="C34" s="27"/>
      <c r="D34" s="27"/>
      <c r="E34" s="27"/>
      <c r="F34" s="27"/>
      <c r="G34" s="27"/>
      <c r="H34" s="4"/>
    </row>
    <row r="35" spans="2:8" x14ac:dyDescent="0.25">
      <c r="B35" s="28"/>
      <c r="C35" s="7" t="s">
        <v>35</v>
      </c>
      <c r="D35" s="29"/>
      <c r="E35" s="27"/>
      <c r="F35" s="27"/>
      <c r="G35" s="7"/>
      <c r="H35" s="4"/>
    </row>
    <row r="36" spans="2:8" x14ac:dyDescent="0.25">
      <c r="B36" s="28"/>
      <c r="C36" s="7" t="s">
        <v>36</v>
      </c>
      <c r="D36" s="29">
        <v>631337.03</v>
      </c>
      <c r="E36" s="27"/>
      <c r="F36" s="27"/>
      <c r="G36" s="7"/>
      <c r="H36" s="23"/>
    </row>
    <row r="37" spans="2:8" x14ac:dyDescent="0.25">
      <c r="B37" s="30"/>
      <c r="C37" s="7"/>
      <c r="D37" s="31"/>
      <c r="E37" s="7"/>
      <c r="F37" s="7"/>
      <c r="G37" s="7"/>
      <c r="H37" s="4"/>
    </row>
    <row r="38" spans="2:8" x14ac:dyDescent="0.25">
      <c r="B38" s="32"/>
      <c r="C38" s="7"/>
      <c r="D38" s="7"/>
      <c r="E38" s="7"/>
      <c r="F38" s="7"/>
      <c r="G38" s="7"/>
      <c r="H38" s="4"/>
    </row>
  </sheetData>
  <pageMargins left="0.7" right="0.7" top="0.75" bottom="0.75" header="0.3" footer="0.3"/>
  <headerFooter>
    <oddHeader>&amp;L&amp;"Calibri"&amp;10&amp;K000000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16D478CDCF1F4FA4E395BF66F5C1D5" ma:contentTypeVersion="19" ma:contentTypeDescription="Create a new document." ma:contentTypeScope="" ma:versionID="30494cce8619712950c7b5bf6f57e8e7">
  <xsd:schema xmlns:xsd="http://www.w3.org/2001/XMLSchema" xmlns:xs="http://www.w3.org/2001/XMLSchema" xmlns:p="http://schemas.microsoft.com/office/2006/metadata/properties" xmlns:ns1="http://schemas.microsoft.com/sharepoint/v3" xmlns:ns2="9f4c0340-b30b-453e-9b83-f5e297777008" xmlns:ns3="5d9cc23d-5c12-4160-bbd7-0263702461ab" targetNamespace="http://schemas.microsoft.com/office/2006/metadata/properties" ma:root="true" ma:fieldsID="ff1a2b6897119c22a6b4eedeb7d87dfc" ns1:_="" ns2:_="" ns3:_="">
    <xsd:import namespace="http://schemas.microsoft.com/sharepoint/v3"/>
    <xsd:import namespace="9f4c0340-b30b-453e-9b83-f5e297777008"/>
    <xsd:import namespace="5d9cc23d-5c12-4160-bbd7-026370246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c0340-b30b-453e-9b83-f5e29777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084b5b8-5c41-402a-93b7-1e2a455a0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cc23d-5c12-4160-bbd7-026370246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2be75ac-545d-4f78-bbaa-3f644d6bc46d}" ma:internalName="TaxCatchAll" ma:showField="CatchAllData" ma:web="5d9cc23d-5c12-4160-bbd7-026370246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f4c0340-b30b-453e-9b83-f5e297777008">
      <Terms xmlns="http://schemas.microsoft.com/office/infopath/2007/PartnerControls"/>
    </lcf76f155ced4ddcb4097134ff3c332f>
    <TaxCatchAll xmlns="5d9cc23d-5c12-4160-bbd7-0263702461ab" xsi:nil="true"/>
  </documentManagement>
</p:properties>
</file>

<file path=customXml/itemProps1.xml><?xml version="1.0" encoding="utf-8"?>
<ds:datastoreItem xmlns:ds="http://schemas.openxmlformats.org/officeDocument/2006/customXml" ds:itemID="{B7C7DDCA-C460-46B4-9B51-E42D8EBEC259}"/>
</file>

<file path=customXml/itemProps2.xml><?xml version="1.0" encoding="utf-8"?>
<ds:datastoreItem xmlns:ds="http://schemas.openxmlformats.org/officeDocument/2006/customXml" ds:itemID="{4B203FA5-0025-47CC-94C8-D7FAD4828037}"/>
</file>

<file path=customXml/itemProps3.xml><?xml version="1.0" encoding="utf-8"?>
<ds:datastoreItem xmlns:ds="http://schemas.openxmlformats.org/officeDocument/2006/customXml" ds:itemID="{B039458B-425E-4B27-A6A0-2637BD217681}"/>
</file>

<file path=docMetadata/LabelInfo.xml><?xml version="1.0" encoding="utf-8"?>
<clbl:labelList xmlns:clbl="http://schemas.microsoft.com/office/2020/mipLabelMetadata">
  <clbl:label id="{763da656-5c75-4f6d-9461-4a3ce9a537cc}" enabled="1" method="Standard" siteId="{d9d3f5ac-f803-49be-949f-14a7074d74a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Clarke</dc:creator>
  <cp:lastModifiedBy>James Clarke</cp:lastModifiedBy>
  <dcterms:created xsi:type="dcterms:W3CDTF">2025-07-15T12:16:06Z</dcterms:created>
  <dcterms:modified xsi:type="dcterms:W3CDTF">2025-07-15T12:17:55Z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0x010100D316D478CDCF1F4FA4E395BF66F5C1D5</vt:lpwstr>
  </property>
</Properties>
</file>